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aul1" sheetId="1" r:id="rId1"/>
  </sheets>
  <calcPr calcId="152511"/>
</workbook>
</file>

<file path=xl/calcChain.xml><?xml version="1.0" encoding="utf-8"?>
<calcChain xmlns="http://schemas.openxmlformats.org/spreadsheetml/2006/main">
  <c r="L18" i="1" l="1"/>
  <c r="L17" i="1"/>
  <c r="L16" i="1"/>
  <c r="L15" i="1"/>
  <c r="M14" i="1"/>
  <c r="L14" i="1"/>
  <c r="K14" i="1"/>
  <c r="J14" i="1"/>
  <c r="I14" i="1"/>
  <c r="H14" i="1"/>
  <c r="G14" i="1"/>
  <c r="F14" i="1"/>
  <c r="E14" i="1"/>
  <c r="D14" i="1"/>
  <c r="L13" i="1"/>
  <c r="L12" i="1"/>
  <c r="L11" i="1"/>
  <c r="L10" i="1"/>
  <c r="L9" i="1"/>
  <c r="L8" i="1"/>
  <c r="L7" i="1"/>
  <c r="D7" i="1"/>
  <c r="L6" i="1"/>
  <c r="K6" i="1"/>
  <c r="J6" i="1"/>
  <c r="H6" i="1"/>
  <c r="G6" i="1"/>
  <c r="F6" i="1"/>
  <c r="E6" i="1"/>
  <c r="D6" i="1"/>
  <c r="M5" i="1"/>
  <c r="G5" i="1"/>
</calcChain>
</file>

<file path=xl/sharedStrings.xml><?xml version="1.0" encoding="utf-8"?>
<sst xmlns="http://schemas.openxmlformats.org/spreadsheetml/2006/main" count="148" uniqueCount="107">
  <si>
    <t>Annostaulukko murtolukuina. Annoksessa 11 g puhdasta alkoholia</t>
  </si>
  <si>
    <t>palamis-aika h</t>
  </si>
  <si>
    <t xml:space="preserve"> jakaja- luku</t>
  </si>
  <si>
    <t>juojan paino kg</t>
  </si>
  <si>
    <t>yksilöllinen annosmäärä</t>
  </si>
  <si>
    <t>promillet</t>
  </si>
  <si>
    <t>mies</t>
  </si>
  <si>
    <t>nainen</t>
  </si>
  <si>
    <t>0,1333</t>
  </si>
  <si>
    <t>0,1515</t>
  </si>
  <si>
    <t>110/1</t>
  </si>
  <si>
    <t>84/110</t>
  </si>
  <si>
    <t>12/11</t>
  </si>
  <si>
    <t>1/7,5</t>
  </si>
  <si>
    <t>1/6,6</t>
  </si>
  <si>
    <t>110/2</t>
  </si>
  <si>
    <t>10/11</t>
  </si>
  <si>
    <t>14/11</t>
  </si>
  <si>
    <t>16/11</t>
  </si>
  <si>
    <t>186/110</t>
  </si>
  <si>
    <t>18/11</t>
  </si>
  <si>
    <t>20/11</t>
  </si>
  <si>
    <t>24/11</t>
  </si>
  <si>
    <t>2/7,5</t>
  </si>
  <si>
    <t>2/6,6</t>
  </si>
  <si>
    <t>110/3</t>
  </si>
  <si>
    <t>15/11</t>
  </si>
  <si>
    <t>21/11</t>
  </si>
  <si>
    <t>252/110</t>
  </si>
  <si>
    <t>27/11</t>
  </si>
  <si>
    <t>30/11</t>
  </si>
  <si>
    <t>36/11</t>
  </si>
  <si>
    <t>3/7,5</t>
  </si>
  <si>
    <t>3/6,6</t>
  </si>
  <si>
    <t>110/4</t>
  </si>
  <si>
    <t>28/11</t>
  </si>
  <si>
    <t>32/11</t>
  </si>
  <si>
    <t>336/110</t>
  </si>
  <si>
    <t>40/11</t>
  </si>
  <si>
    <t>48/11</t>
  </si>
  <si>
    <t>4/7,5</t>
  </si>
  <si>
    <t>4/6,6</t>
  </si>
  <si>
    <t>110/5</t>
  </si>
  <si>
    <t>25/11</t>
  </si>
  <si>
    <t>35/11</t>
  </si>
  <si>
    <t>420/110</t>
  </si>
  <si>
    <t>45/11</t>
  </si>
  <si>
    <t>50/11</t>
  </si>
  <si>
    <t>60/11</t>
  </si>
  <si>
    <t>5/7,5</t>
  </si>
  <si>
    <t>5/6,6</t>
  </si>
  <si>
    <t>110/6</t>
  </si>
  <si>
    <t>42/11</t>
  </si>
  <si>
    <t>504/110</t>
  </si>
  <si>
    <t>54/11</t>
  </si>
  <si>
    <t>72/11</t>
  </si>
  <si>
    <t>6/7,5</t>
  </si>
  <si>
    <t>6/6,6</t>
  </si>
  <si>
    <t>110/8</t>
  </si>
  <si>
    <t>56/11</t>
  </si>
  <si>
    <t>64/11</t>
  </si>
  <si>
    <t>672/110</t>
  </si>
  <si>
    <t>80/11</t>
  </si>
  <si>
    <t>96/11</t>
  </si>
  <si>
    <t>8/7,5</t>
  </si>
  <si>
    <t>8/6,6</t>
  </si>
  <si>
    <t>70/11</t>
  </si>
  <si>
    <t>840/110</t>
  </si>
  <si>
    <t>90/11</t>
  </si>
  <si>
    <t>100/11</t>
  </si>
  <si>
    <t>120/11</t>
  </si>
  <si>
    <t>10/7,5</t>
  </si>
  <si>
    <t>10/6,6</t>
  </si>
  <si>
    <t>11/7,5</t>
  </si>
  <si>
    <t>11/6,6</t>
  </si>
  <si>
    <t>110/12</t>
  </si>
  <si>
    <t>84/11</t>
  </si>
  <si>
    <t>100,8/11</t>
  </si>
  <si>
    <t>108/11</t>
  </si>
  <si>
    <t>144/11</t>
  </si>
  <si>
    <t>12/7,5</t>
  </si>
  <si>
    <t>12/6,6</t>
  </si>
  <si>
    <t>110/15</t>
  </si>
  <si>
    <t>75/11</t>
  </si>
  <si>
    <t>105/11</t>
  </si>
  <si>
    <t>126/11</t>
  </si>
  <si>
    <t>135/11</t>
  </si>
  <si>
    <t>150/11</t>
  </si>
  <si>
    <t>180/11</t>
  </si>
  <si>
    <t>15/7,5</t>
  </si>
  <si>
    <t>15/6,6</t>
  </si>
  <si>
    <t>110/20</t>
  </si>
  <si>
    <t>140/11</t>
  </si>
  <si>
    <t>160/11</t>
  </si>
  <si>
    <t>168/11</t>
  </si>
  <si>
    <t>200/11</t>
  </si>
  <si>
    <t>240/11</t>
  </si>
  <si>
    <t>20/7,5</t>
  </si>
  <si>
    <t>20/6,6</t>
  </si>
  <si>
    <t>110/24</t>
  </si>
  <si>
    <t>192/11</t>
  </si>
  <si>
    <t>201,6/11</t>
  </si>
  <si>
    <t>216/11</t>
  </si>
  <si>
    <t>288/11</t>
  </si>
  <si>
    <t>24/7,5</t>
  </si>
  <si>
    <t>24/6,6</t>
  </si>
  <si>
    <t>1.9.2022/K.Rissanen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</si>
</sst>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3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shrinkToFit="1"/>
    </xf>
    <xf numFmtId="13" fontId="3" fillId="4" borderId="19" xfId="0" applyNumberFormat="1" applyFont="1" applyFill="1" applyBorder="1" applyAlignment="1">
      <alignment horizontal="center" vertical="center"/>
    </xf>
    <xf numFmtId="49" fontId="5" fillId="4" borderId="19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49" fontId="3" fillId="4" borderId="19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49" fontId="3" fillId="4" borderId="23" xfId="0" applyNumberFormat="1" applyFont="1" applyFill="1" applyBorder="1" applyAlignment="1">
      <alignment horizontal="center" vertical="center"/>
    </xf>
    <xf numFmtId="49" fontId="5" fillId="4" borderId="23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/>
    </xf>
    <xf numFmtId="13" fontId="3" fillId="2" borderId="24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2" borderId="25" xfId="0" applyFont="1" applyFill="1" applyBorder="1" applyAlignment="1">
      <alignment horizontal="center" vertical="center"/>
    </xf>
    <xf numFmtId="1" fontId="3" fillId="2" borderId="26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17" fontId="3" fillId="2" borderId="26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0" fontId="7" fillId="0" borderId="0" xfId="0" applyFont="1"/>
    <xf numFmtId="14" fontId="0" fillId="0" borderId="0" xfId="0" applyNumberFormat="1"/>
    <xf numFmtId="0" fontId="0" fillId="0" borderId="0" xfId="0" applyFill="1"/>
    <xf numFmtId="14" fontId="6" fillId="0" borderId="0" xfId="0" applyNumberFormat="1" applyFont="1" applyBorder="1" applyAlignment="1"/>
    <xf numFmtId="0" fontId="6" fillId="0" borderId="0" xfId="0" applyFont="1" applyBorder="1" applyAlignment="1"/>
    <xf numFmtId="0" fontId="8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B20" sqref="B20"/>
    </sheetView>
  </sheetViews>
  <sheetFormatPr defaultRowHeight="14.4" x14ac:dyDescent="0.3"/>
  <cols>
    <col min="1" max="1" width="3.77734375" customWidth="1"/>
    <col min="2" max="2" width="7.77734375" customWidth="1"/>
    <col min="3" max="3" width="6.77734375" customWidth="1"/>
    <col min="4" max="8" width="6.109375" customWidth="1"/>
    <col min="9" max="9" width="6.44140625" customWidth="1"/>
    <col min="10" max="13" width="6.109375" customWidth="1"/>
    <col min="14" max="15" width="7" customWidth="1"/>
    <col min="16" max="16" width="4.109375" customWidth="1"/>
  </cols>
  <sheetData>
    <row r="1" spans="1:15" ht="15" thickBot="1" x14ac:dyDescent="0.35"/>
    <row r="2" spans="1:15" ht="30" customHeight="1" thickBot="1" x14ac:dyDescent="0.35">
      <c r="B2" s="46" t="s">
        <v>0</v>
      </c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ht="18" customHeight="1" x14ac:dyDescent="0.3">
      <c r="B3" s="50" t="s">
        <v>1</v>
      </c>
      <c r="C3" s="52" t="s">
        <v>2</v>
      </c>
      <c r="D3" s="54" t="s">
        <v>3</v>
      </c>
      <c r="E3" s="54"/>
      <c r="F3" s="54"/>
      <c r="G3" s="54"/>
      <c r="H3" s="54"/>
      <c r="I3" s="55" t="s">
        <v>4</v>
      </c>
      <c r="J3" s="55"/>
      <c r="K3" s="55"/>
      <c r="L3" s="55"/>
      <c r="M3" s="55"/>
      <c r="N3" s="56" t="s">
        <v>5</v>
      </c>
      <c r="O3" s="57"/>
    </row>
    <row r="4" spans="1:15" ht="18" customHeight="1" thickBot="1" x14ac:dyDescent="0.35">
      <c r="B4" s="51"/>
      <c r="C4" s="53"/>
      <c r="D4" s="1">
        <v>40</v>
      </c>
      <c r="E4" s="1">
        <v>50</v>
      </c>
      <c r="F4" s="1">
        <v>60</v>
      </c>
      <c r="G4" s="1">
        <v>70</v>
      </c>
      <c r="H4" s="1">
        <v>80</v>
      </c>
      <c r="I4" s="1">
        <v>84</v>
      </c>
      <c r="J4" s="1">
        <v>90</v>
      </c>
      <c r="K4" s="1">
        <v>100</v>
      </c>
      <c r="L4" s="1">
        <v>110</v>
      </c>
      <c r="M4" s="1">
        <v>120</v>
      </c>
      <c r="N4" s="2" t="s">
        <v>6</v>
      </c>
      <c r="O4" s="3" t="s">
        <v>7</v>
      </c>
    </row>
    <row r="5" spans="1:15" ht="16.8" customHeight="1" x14ac:dyDescent="0.3">
      <c r="B5" s="4">
        <v>1</v>
      </c>
      <c r="C5" s="5">
        <v>110</v>
      </c>
      <c r="D5" s="6">
        <v>0.36363636363636365</v>
      </c>
      <c r="E5" s="6">
        <v>0.45454545454545453</v>
      </c>
      <c r="F5" s="6">
        <v>0.54545454545454541</v>
      </c>
      <c r="G5" s="6">
        <f>0.1*G4/11</f>
        <v>0.63636363636363635</v>
      </c>
      <c r="H5" s="6">
        <v>0.72727272727272729</v>
      </c>
      <c r="I5" s="6">
        <v>0.76300000000000001</v>
      </c>
      <c r="J5" s="6">
        <v>0.81818181818181823</v>
      </c>
      <c r="K5" s="6">
        <v>0.90909090909090906</v>
      </c>
      <c r="L5" s="6">
        <v>1</v>
      </c>
      <c r="M5" s="6">
        <f>12/11</f>
        <v>1.0909090909090908</v>
      </c>
      <c r="N5" s="7" t="s">
        <v>8</v>
      </c>
      <c r="O5" s="8" t="s">
        <v>9</v>
      </c>
    </row>
    <row r="6" spans="1:15" ht="16.8" customHeight="1" x14ac:dyDescent="0.3">
      <c r="B6" s="9">
        <v>1</v>
      </c>
      <c r="C6" s="10" t="s">
        <v>10</v>
      </c>
      <c r="D6" s="11">
        <f>D4*0.1/11</f>
        <v>0.36363636363636365</v>
      </c>
      <c r="E6" s="11">
        <f t="shared" ref="E6:G6" si="0">E4/110</f>
        <v>0.45454545454545453</v>
      </c>
      <c r="F6" s="11">
        <f t="shared" si="0"/>
        <v>0.54545454545454541</v>
      </c>
      <c r="G6" s="11">
        <f t="shared" si="0"/>
        <v>0.63636363636363635</v>
      </c>
      <c r="H6" s="11">
        <f>H4/110</f>
        <v>0.72727272727272729</v>
      </c>
      <c r="I6" s="12" t="s">
        <v>11</v>
      </c>
      <c r="J6" s="11">
        <f t="shared" ref="J6:K6" si="1">J4/110</f>
        <v>0.81818181818181823</v>
      </c>
      <c r="K6" s="11">
        <f t="shared" si="1"/>
        <v>0.90909090909090906</v>
      </c>
      <c r="L6" s="13">
        <f>L4/110</f>
        <v>1</v>
      </c>
      <c r="M6" s="14" t="s">
        <v>12</v>
      </c>
      <c r="N6" s="15" t="s">
        <v>13</v>
      </c>
      <c r="O6" s="16" t="s">
        <v>14</v>
      </c>
    </row>
    <row r="7" spans="1:15" ht="16.8" customHeight="1" x14ac:dyDescent="0.3">
      <c r="B7" s="17">
        <v>2</v>
      </c>
      <c r="C7" s="18" t="s">
        <v>15</v>
      </c>
      <c r="D7" s="11">
        <f>D4*0.1*2/11</f>
        <v>0.72727272727272729</v>
      </c>
      <c r="E7" s="19" t="s">
        <v>16</v>
      </c>
      <c r="F7" s="19" t="s">
        <v>12</v>
      </c>
      <c r="G7" s="19" t="s">
        <v>17</v>
      </c>
      <c r="H7" s="19" t="s">
        <v>18</v>
      </c>
      <c r="I7" s="20" t="s">
        <v>19</v>
      </c>
      <c r="J7" s="19" t="s">
        <v>20</v>
      </c>
      <c r="K7" s="19" t="s">
        <v>21</v>
      </c>
      <c r="L7" s="21">
        <f>2*110/110</f>
        <v>2</v>
      </c>
      <c r="M7" s="19" t="s">
        <v>22</v>
      </c>
      <c r="N7" s="22" t="s">
        <v>23</v>
      </c>
      <c r="O7" s="23" t="s">
        <v>24</v>
      </c>
    </row>
    <row r="8" spans="1:15" ht="16.8" customHeight="1" x14ac:dyDescent="0.3">
      <c r="B8" s="17">
        <v>3</v>
      </c>
      <c r="C8" s="18" t="s">
        <v>25</v>
      </c>
      <c r="D8" s="14" t="s">
        <v>12</v>
      </c>
      <c r="E8" s="19" t="s">
        <v>26</v>
      </c>
      <c r="F8" s="19" t="s">
        <v>20</v>
      </c>
      <c r="G8" s="19" t="s">
        <v>27</v>
      </c>
      <c r="H8" s="19" t="s">
        <v>22</v>
      </c>
      <c r="I8" s="20" t="s">
        <v>28</v>
      </c>
      <c r="J8" s="19" t="s">
        <v>29</v>
      </c>
      <c r="K8" s="19" t="s">
        <v>30</v>
      </c>
      <c r="L8" s="21">
        <f>3*110/110</f>
        <v>3</v>
      </c>
      <c r="M8" s="19" t="s">
        <v>31</v>
      </c>
      <c r="N8" s="22" t="s">
        <v>32</v>
      </c>
      <c r="O8" s="24" t="s">
        <v>33</v>
      </c>
    </row>
    <row r="9" spans="1:15" ht="16.8" customHeight="1" x14ac:dyDescent="0.3">
      <c r="B9" s="17">
        <v>4</v>
      </c>
      <c r="C9" s="18" t="s">
        <v>34</v>
      </c>
      <c r="D9" s="19" t="s">
        <v>18</v>
      </c>
      <c r="E9" s="19" t="s">
        <v>21</v>
      </c>
      <c r="F9" s="19" t="s">
        <v>22</v>
      </c>
      <c r="G9" s="19" t="s">
        <v>35</v>
      </c>
      <c r="H9" s="19" t="s">
        <v>36</v>
      </c>
      <c r="I9" s="20" t="s">
        <v>37</v>
      </c>
      <c r="J9" s="19" t="s">
        <v>31</v>
      </c>
      <c r="K9" s="19" t="s">
        <v>38</v>
      </c>
      <c r="L9" s="21">
        <f>4*L4/110</f>
        <v>4</v>
      </c>
      <c r="M9" s="19" t="s">
        <v>39</v>
      </c>
      <c r="N9" s="22" t="s">
        <v>40</v>
      </c>
      <c r="O9" s="24" t="s">
        <v>41</v>
      </c>
    </row>
    <row r="10" spans="1:15" ht="16.8" customHeight="1" x14ac:dyDescent="0.3">
      <c r="B10" s="17">
        <v>5</v>
      </c>
      <c r="C10" s="18" t="s">
        <v>42</v>
      </c>
      <c r="D10" s="19" t="s">
        <v>21</v>
      </c>
      <c r="E10" s="19" t="s">
        <v>43</v>
      </c>
      <c r="F10" s="19" t="s">
        <v>30</v>
      </c>
      <c r="G10" s="19" t="s">
        <v>44</v>
      </c>
      <c r="H10" s="19" t="s">
        <v>38</v>
      </c>
      <c r="I10" s="20" t="s">
        <v>45</v>
      </c>
      <c r="J10" s="19" t="s">
        <v>46</v>
      </c>
      <c r="K10" s="19" t="s">
        <v>47</v>
      </c>
      <c r="L10" s="21">
        <f>5*110/110</f>
        <v>5</v>
      </c>
      <c r="M10" s="19" t="s">
        <v>48</v>
      </c>
      <c r="N10" s="22" t="s">
        <v>49</v>
      </c>
      <c r="O10" s="24" t="s">
        <v>50</v>
      </c>
    </row>
    <row r="11" spans="1:15" ht="16.8" customHeight="1" x14ac:dyDescent="0.3">
      <c r="B11" s="17">
        <v>6</v>
      </c>
      <c r="C11" s="18" t="s">
        <v>51</v>
      </c>
      <c r="D11" s="19" t="s">
        <v>22</v>
      </c>
      <c r="E11" s="19" t="s">
        <v>30</v>
      </c>
      <c r="F11" s="19" t="s">
        <v>31</v>
      </c>
      <c r="G11" s="19" t="s">
        <v>52</v>
      </c>
      <c r="H11" s="19" t="s">
        <v>39</v>
      </c>
      <c r="I11" s="20" t="s">
        <v>53</v>
      </c>
      <c r="J11" s="19" t="s">
        <v>54</v>
      </c>
      <c r="K11" s="19" t="s">
        <v>48</v>
      </c>
      <c r="L11" s="21">
        <f>6*110/110</f>
        <v>6</v>
      </c>
      <c r="M11" s="19" t="s">
        <v>55</v>
      </c>
      <c r="N11" s="22" t="s">
        <v>56</v>
      </c>
      <c r="O11" s="24" t="s">
        <v>57</v>
      </c>
    </row>
    <row r="12" spans="1:15" ht="16.8" customHeight="1" x14ac:dyDescent="0.3">
      <c r="B12" s="17">
        <v>8</v>
      </c>
      <c r="C12" s="18" t="s">
        <v>58</v>
      </c>
      <c r="D12" s="19" t="s">
        <v>36</v>
      </c>
      <c r="E12" s="19" t="s">
        <v>38</v>
      </c>
      <c r="F12" s="19" t="s">
        <v>39</v>
      </c>
      <c r="G12" s="19" t="s">
        <v>59</v>
      </c>
      <c r="H12" s="19" t="s">
        <v>60</v>
      </c>
      <c r="I12" s="20" t="s">
        <v>61</v>
      </c>
      <c r="J12" s="19" t="s">
        <v>55</v>
      </c>
      <c r="K12" s="19" t="s">
        <v>62</v>
      </c>
      <c r="L12" s="21">
        <f>8*110/110</f>
        <v>8</v>
      </c>
      <c r="M12" s="19" t="s">
        <v>63</v>
      </c>
      <c r="N12" s="22" t="s">
        <v>64</v>
      </c>
      <c r="O12" s="24" t="s">
        <v>65</v>
      </c>
    </row>
    <row r="13" spans="1:15" ht="16.8" customHeight="1" x14ac:dyDescent="0.3">
      <c r="B13" s="17">
        <v>10</v>
      </c>
      <c r="C13" s="18">
        <v>11</v>
      </c>
      <c r="D13" s="19" t="s">
        <v>38</v>
      </c>
      <c r="E13" s="19" t="s">
        <v>47</v>
      </c>
      <c r="F13" s="19" t="s">
        <v>48</v>
      </c>
      <c r="G13" s="19" t="s">
        <v>66</v>
      </c>
      <c r="H13" s="19" t="s">
        <v>62</v>
      </c>
      <c r="I13" s="20" t="s">
        <v>67</v>
      </c>
      <c r="J13" s="19" t="s">
        <v>68</v>
      </c>
      <c r="K13" s="19" t="s">
        <v>69</v>
      </c>
      <c r="L13" s="21">
        <f>110/11</f>
        <v>10</v>
      </c>
      <c r="M13" s="19" t="s">
        <v>70</v>
      </c>
      <c r="N13" s="22" t="s">
        <v>71</v>
      </c>
      <c r="O13" s="24" t="s">
        <v>72</v>
      </c>
    </row>
    <row r="14" spans="1:15" ht="16.8" customHeight="1" thickBot="1" x14ac:dyDescent="0.35">
      <c r="A14" s="25"/>
      <c r="B14" s="26">
        <v>11</v>
      </c>
      <c r="C14" s="27">
        <v>10</v>
      </c>
      <c r="D14" s="28">
        <f>B14*D4/110</f>
        <v>4</v>
      </c>
      <c r="E14" s="29">
        <f>B14*E4/110</f>
        <v>5</v>
      </c>
      <c r="F14" s="29">
        <f>11*F4/110</f>
        <v>6</v>
      </c>
      <c r="G14" s="29">
        <f>11*G4/110</f>
        <v>7</v>
      </c>
      <c r="H14" s="29">
        <f>B14*80/110</f>
        <v>8</v>
      </c>
      <c r="I14" s="30">
        <f t="shared" ref="I14" si="2">B14*84/110</f>
        <v>8.4</v>
      </c>
      <c r="J14" s="30">
        <f t="shared" ref="J14" si="3">B14*90/110</f>
        <v>9</v>
      </c>
      <c r="K14" s="30">
        <f t="shared" ref="K14" si="4">B14*100/110</f>
        <v>10</v>
      </c>
      <c r="L14" s="30">
        <f>110/10</f>
        <v>11</v>
      </c>
      <c r="M14" s="28">
        <f>B14*M4/110</f>
        <v>12</v>
      </c>
      <c r="N14" s="31" t="s">
        <v>73</v>
      </c>
      <c r="O14" s="32" t="s">
        <v>74</v>
      </c>
    </row>
    <row r="15" spans="1:15" ht="16.8" customHeight="1" x14ac:dyDescent="0.3">
      <c r="B15" s="9">
        <v>12</v>
      </c>
      <c r="C15" s="33" t="s">
        <v>75</v>
      </c>
      <c r="D15" s="14" t="s">
        <v>39</v>
      </c>
      <c r="E15" s="14" t="s">
        <v>48</v>
      </c>
      <c r="F15" s="14" t="s">
        <v>55</v>
      </c>
      <c r="G15" s="14" t="s">
        <v>76</v>
      </c>
      <c r="H15" s="14" t="s">
        <v>63</v>
      </c>
      <c r="I15" s="12" t="s">
        <v>77</v>
      </c>
      <c r="J15" s="14" t="s">
        <v>78</v>
      </c>
      <c r="K15" s="14" t="s">
        <v>70</v>
      </c>
      <c r="L15" s="13">
        <f>12*L4/110</f>
        <v>12</v>
      </c>
      <c r="M15" s="14" t="s">
        <v>79</v>
      </c>
      <c r="N15" s="34" t="s">
        <v>80</v>
      </c>
      <c r="O15" s="35" t="s">
        <v>81</v>
      </c>
    </row>
    <row r="16" spans="1:15" ht="16.8" customHeight="1" x14ac:dyDescent="0.3">
      <c r="B16" s="17">
        <v>15</v>
      </c>
      <c r="C16" s="18" t="s">
        <v>82</v>
      </c>
      <c r="D16" s="19" t="s">
        <v>48</v>
      </c>
      <c r="E16" s="14" t="s">
        <v>83</v>
      </c>
      <c r="F16" s="14" t="s">
        <v>68</v>
      </c>
      <c r="G16" s="14" t="s">
        <v>84</v>
      </c>
      <c r="H16" s="14" t="s">
        <v>70</v>
      </c>
      <c r="I16" s="20" t="s">
        <v>85</v>
      </c>
      <c r="J16" s="19" t="s">
        <v>86</v>
      </c>
      <c r="K16" s="19" t="s">
        <v>87</v>
      </c>
      <c r="L16" s="21">
        <f>15*L4/110</f>
        <v>15</v>
      </c>
      <c r="M16" s="19" t="s">
        <v>88</v>
      </c>
      <c r="N16" s="22" t="s">
        <v>89</v>
      </c>
      <c r="O16" s="24" t="s">
        <v>90</v>
      </c>
    </row>
    <row r="17" spans="2:15" ht="16.8" customHeight="1" x14ac:dyDescent="0.3">
      <c r="B17" s="17">
        <v>20</v>
      </c>
      <c r="C17" s="18" t="s">
        <v>91</v>
      </c>
      <c r="D17" s="19" t="s">
        <v>62</v>
      </c>
      <c r="E17" s="14" t="s">
        <v>69</v>
      </c>
      <c r="F17" s="14" t="s">
        <v>70</v>
      </c>
      <c r="G17" s="14" t="s">
        <v>92</v>
      </c>
      <c r="H17" s="14" t="s">
        <v>93</v>
      </c>
      <c r="I17" s="20" t="s">
        <v>94</v>
      </c>
      <c r="J17" s="19" t="s">
        <v>88</v>
      </c>
      <c r="K17" s="19" t="s">
        <v>95</v>
      </c>
      <c r="L17" s="21">
        <f>L4*20/110</f>
        <v>20</v>
      </c>
      <c r="M17" s="19" t="s">
        <v>96</v>
      </c>
      <c r="N17" s="22" t="s">
        <v>97</v>
      </c>
      <c r="O17" s="24" t="s">
        <v>98</v>
      </c>
    </row>
    <row r="18" spans="2:15" ht="16.8" customHeight="1" thickBot="1" x14ac:dyDescent="0.35">
      <c r="B18" s="26">
        <v>24</v>
      </c>
      <c r="C18" s="36" t="s">
        <v>99</v>
      </c>
      <c r="D18" s="37" t="s">
        <v>63</v>
      </c>
      <c r="E18" s="37" t="s">
        <v>70</v>
      </c>
      <c r="F18" s="38" t="s">
        <v>79</v>
      </c>
      <c r="G18" s="38" t="s">
        <v>94</v>
      </c>
      <c r="H18" s="38" t="s">
        <v>100</v>
      </c>
      <c r="I18" s="39" t="s">
        <v>101</v>
      </c>
      <c r="J18" s="37" t="s">
        <v>102</v>
      </c>
      <c r="K18" s="37" t="s">
        <v>96</v>
      </c>
      <c r="L18" s="30">
        <f>L4*24/110</f>
        <v>24</v>
      </c>
      <c r="M18" s="37" t="s">
        <v>103</v>
      </c>
      <c r="N18" s="31" t="s">
        <v>104</v>
      </c>
      <c r="O18" s="32" t="s">
        <v>105</v>
      </c>
    </row>
    <row r="19" spans="2:15" ht="12.6" customHeight="1" x14ac:dyDescent="0.3">
      <c r="B19" s="43"/>
      <c r="C19" s="44"/>
      <c r="D19" s="44"/>
      <c r="G19" s="40"/>
      <c r="L19" s="41"/>
      <c r="M19" s="45" t="s">
        <v>106</v>
      </c>
      <c r="N19" s="45"/>
      <c r="O19" s="45"/>
    </row>
    <row r="21" spans="2:15" x14ac:dyDescent="0.3">
      <c r="G21" s="42"/>
    </row>
  </sheetData>
  <mergeCells count="8">
    <mergeCell ref="B19:D19"/>
    <mergeCell ref="M19:O19"/>
    <mergeCell ref="B2:O2"/>
    <mergeCell ref="B3:B4"/>
    <mergeCell ref="C3:C4"/>
    <mergeCell ref="D3:H3"/>
    <mergeCell ref="I3:M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2022-09-24T06:34:59Z</dcterms:modified>
</cp:coreProperties>
</file>